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30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<sst xmlns="http://schemas.openxmlformats.org/spreadsheetml/2006/main" count="609" uniqueCount="578">
  <si>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</si>
  <si>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</si>
  <si>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</si>
  <si>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</si>
  <si>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</si>
  <si>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</si>
  <si>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</si>
  <si>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</si>
  <si>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</si>
  <si>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</si>
  <si>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</si>
  <si>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</si>
  <si>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</si>
  <si>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</si>
  <si>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</si>
  <si>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</si>
  <si>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</si>
  <si>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</si>
  <si>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</si>
  <si>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</si>
  <si>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</si>
  <si>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</si>
  <si>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</si>
  <si>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</si>
  <si>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</si>
  <si>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</si>
  <si>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</si>
  <si>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</si>
  <si>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</si>
  <si>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</si>
  <si>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</si>
  <si>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</si>
  <si>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</si>
  <si>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</si>
  <si>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</si>
  <si>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</si>
  <si>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</si>
  <si>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</si>
  <si>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</si>
  <si>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</si>
  <si>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</si>
  <si>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</si>
  <si>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</si>
  <si>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</si>
  <si>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</si>
  <si>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</si>
  <si>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</si>
  <si>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</si>
  <si>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</si>
  <si>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</si>
  <si>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</si>
  <si>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</si>
  <si>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</si>
  <si>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</si>
  <si>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</si>
  <si>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</si>
  <si>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</si>
  <si>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</si>
  <si>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</si>
  <si>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</si>
  <si>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</si>
  <si>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</si>
  <si>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</si>
  <si>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</si>
  <si>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</si>
  <si>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</si>
  <si>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</si>
  <si>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</si>
  <si>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</si>
  <si>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</si>
  <si>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</si>
  <si>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</si>
  <si>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</si>
  <si>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</si>
  <si>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</si>
  <si>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</si>
  <si>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</si>
  <si>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</si>
  <si>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</si>
  <si>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</si>
  <si>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</si>
  <si>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</si>
  <si>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</si>
  <si>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</si>
  <si>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</si>
  <si>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</si>
  <si>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</si>
  <si>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</si>
  <si>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</si>
  <si>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</si>
  <si>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</si>
  <si>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</si>
  <si>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</si>
  <si>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</si>
  <si>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</si>
  <si>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</si>
  <si>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</si>
  <si>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</si>
  <si>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</si>
  <si>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</si>
  <si>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</si>
  <si>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</si>
  <si>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</si>
  <si>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</si>
  <si>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</si>
  <si>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</si>
  <si>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</si>
  <si>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</si>
  <si>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</si>
  <si>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</si>
  <si>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</si>
  <si>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</si>
  <si>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</si>
  <si>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</si>
  <si>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</si>
  <si>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</si>
  <si>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</si>
  <si>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</si>
  <si>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</si>
  <si>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</si>
  <si>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</si>
  <si>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</si>
  <si>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</si>
  <si>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</si>
  <si>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</si>
  <si>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</si>
  <si>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</si>
  <si>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</si>
  <si>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</si>
  <si>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</si>
  <si>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</si>
  <si>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</si>
  <si>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</si>
  <si>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</si>
  <si>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</si>
  <si>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</si>
  <si>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</si>
  <si>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</si>
  <si>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</si>
  <si>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</si>
  <si>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</si>
  <si>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</si>
  <si>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</si>
  <si>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</si>
  <si>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</si>
  <si>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</si>
  <si>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</si>
  <si>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</si>
  <si>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</si>
  <si>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</si>
  <si>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</si>
  <si>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</si>
  <si>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</si>
  <si>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</si>
  <si>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</si>
  <si>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</si>
  <si>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</si>
  <si>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</si>
  <si>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</si>
  <si>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</si>
  <si>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</si>
  <si>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</si>
  <si>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</si>
  <si>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</si>
  <si>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</si>
  <si>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</si>
  <si>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</si>
  <si>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</si>
  <si>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</si>
  <si>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</si>
  <si>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</si>
  <si>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</si>
  <si>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</si>
  <si>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</si>
  <si>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</si>
  <si>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</si>
  <si>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</si>
  <si>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</si>
  <si>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</si>
  <si>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</si>
  <si>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</si>
  <si>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</si>
  <si>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</si>
  <si>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</si>
  <si>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</si>
  <si>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</si>
  <si>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</si>
  <si>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</si>
  <si>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</si>
  <si>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</si>
  <si>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</si>
  <si>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</si>
  <si>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</si>
  <si>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</si>
  <si>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</si>
  <si>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</si>
  <si>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</si>
  <si>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</si>
  <si>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</si>
  <si>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</si>
  <si>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</si>
  <si>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</si>
  <si>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</si>
  <si>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</si>
  <si>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</si>
  <si>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</si>
  <si>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</si>
  <si>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</si>
  <si>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</si>
  <si>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</si>
  <si>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</si>
  <si>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</si>
  <si>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</si>
  <si>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</si>
  <si>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</si>
  <si>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</si>
  <si>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</si>
  <si>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</si>
  <si>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</si>
  <si>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</si>
  <si>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</si>
  <si>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</si>
  <si>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</si>
  <si>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</si>
  <si>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</si>
  <si>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</si>
  <si>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</si>
  <si>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</si>
  <si>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</si>
  <si>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</si>
  <si>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</si>
  <si>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</si>
  <si>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</si>
  <si>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</si>
  <si>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</si>
  <si>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</si>
  <si>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</si>
  <si>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</si>
  <si>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</si>
  <si>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</si>
  <si>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</si>
  <si>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</si>
  <si>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</si>
  <si>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</si>
  <si>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</si>
  <si>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</si>
  <si>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</si>
  <si>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</si>
  <si>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</si>
  <si>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</si>
  <si>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</si>
  <si>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</si>
  <si>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</si>
  <si>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</si>
  <si>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</si>
  <si>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</si>
  <si>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</si>
  <si>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</si>
  <si>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</si>
  <si>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</si>
  <si>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</si>
  <si>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</si>
  <si>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</si>
  <si>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</si>
  <si>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</si>
  <si>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</si>
  <si>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</si>
  <si>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</si>
  <si>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</si>
  <si>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</si>
  <si>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</si>
  <si>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</si>
  <si>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</si>
  <si>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</si>
  <si>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</si>
  <si>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</si>
  <si>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</si>
  <si>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</si>
  <si>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</si>
  <si>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</si>
  <si>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</si>
  <si>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</si>
  <si>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</si>
  <si>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</si>
  <si>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</si>
  <si>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</si>
  <si>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</si>
  <si>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</si>
  <si>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</si>
  <si>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</si>
  <si>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</si>
  <si>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</si>
  <si>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</si>
  <si>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</si>
  <si>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</si>
  <si>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</si>
  <si>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</si>
  <si>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</si>
  <si>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</si>
  <si>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</si>
  <si>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</si>
  <si>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</si>
  <si>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</si>
  <si>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</si>
  <si>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</si>
  <si>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</si>
  <si>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</si>
  <si>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</si>
  <si>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</si>
  <si>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</si>
  <si>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</si>
  <si>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</si>
  <si>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</si>
  <si>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</si>
  <si>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</si>
  <si>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</si>
  <si>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</si>
  <si>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</si>
  <si>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</si>
  <si>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</si>
  <si>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</si>
  <si>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</si>
  <si>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</si>
  <si>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</si>
  <si>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</si>
  <si>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</si>
  <si>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</si>
  <si>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</si>
  <si>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</si>
  <si>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</si>
  <si>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</si>
  <si>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</si>
  <si>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</si>
  <si>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</si>
  <si>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</si>
  <si>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</si>
  <si>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</si>
  <si>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</si>
  <si>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</si>
  <si>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</si>
  <si>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</si>
  <si>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</si>
  <si>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</si>
  <si>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</si>
  <si>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</si>
  <si>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</si>
  <si>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</si>
  <si>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</si>
  <si>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</si>
  <si>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</si>
  <si>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</si>
  <si>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</si>
  <si>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</si>
  <si>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</si>
  <si>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</si>
  <si>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</si>
  <si>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</si>
  <si>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</si>
  <si>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</si>
  <si>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</si>
  <si>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</si>
  <si>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</si>
  <si>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</si>
  <si>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</si>
  <si>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</si>
  <si>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</si>
  <si>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</si>
  <si>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</si>
  <si>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</si>
  <si>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</si>
  <si>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</si>
  <si>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</si>
  <si>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</si>
  <si>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</si>
  <si>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</si>
  <si>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</si>
  <si>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</si>
  <si>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</si>
  <si>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</si>
  <si>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</si>
  <si>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</si>
  <si>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</si>
  <si>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</si>
  <si>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</si>
  <si>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</si>
  <si>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</si>
  <si>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</si>
  <si>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</si>
  <si>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</si>
  <si>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</si>
  <si>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</si>
  <si>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</si>
  <si>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</si>
  <si>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</si>
  <si>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</si>
  <si>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</si>
  <si>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</si>
  <si>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</si>
  <si>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</si>
  <si>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</si>
  <si>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</si>
  <si>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</si>
  <si>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</si>
  <si>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</si>
  <si>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</si>
  <si>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</si>
  <si>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</si>
  <si>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</si>
  <si>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</si>
  <si>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</si>
  <si>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</si>
  <si>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</si>
  <si>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</si>
  <si>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</si>
  <si>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</si>
  <si>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</si>
  <si>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</si>
  <si>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</si>
  <si>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</si>
  <si>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</si>
  <si>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</si>
  <si>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</si>
  <si>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</si>
  <si>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</si>
  <si>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</si>
  <si>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</si>
  <si>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</si>
  <si>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</si>
  <si>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</si>
  <si>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</si>
  <si>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</si>
  <si>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</si>
  <si>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</si>
  <si>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</si>
  <si>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</si>
  <si>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</si>
  <si>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</si>
  <si>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</si>
  <si>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</si>
  <si>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</si>
  <si>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</si>
  <si>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</si>
  <si>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</si>
  <si>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</si>
  <si>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</si>
  <si>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</si>
  <si>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</si>
  <si>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</si>
  <si>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</si>
  <si>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</si>
  <si>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</si>
  <si>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</si>
  <si>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</si>
  <si>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</si>
  <si>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</si>
  <si>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</si>
  <si>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</si>
  <si>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</si>
  <si>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</si>
  <si>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</si>
  <si>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</si>
  <si>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</si>
  <si>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</si>
  <si>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</si>
  <si>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</si>
  <si>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</si>
  <si>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</si>
  <si>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</si>
  <si>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</si>
  <si>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</si>
  <si>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</si>
  <si>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</si>
  <si>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</si>
  <si>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</si>
  <si>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</si>
  <si>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</si>
  <si>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</si>
  <si>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</si>
  <si>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</si>
  <si>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</si>
  <si>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</si>
  <si>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</si>
  <si>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</si>
  <si>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</si>
  <si>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</si>
  <si>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</si>
  <si>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</si>
  <si>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</si>
  <si>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</si>
  <si>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</si>
  <si>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</si>
  <si>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</si>
  <si>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</si>
  <si>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</si>
  <si>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</si>
  <si>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</si>
  <si>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</si>
  <si>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</si>
  <si>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</si>
  <si>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</si>
  <si>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</si>
  <si>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</si>
  <si>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</si>
  <si>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</si>
  <si>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</si>
  <si>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</si>
  <si>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</si>
  <si>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</si>
  <si>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</si>
  <si>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</si>
  <si>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</si>
  <si>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</si>
  <si>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</si>
  <si>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</si>
  <si>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</si>
  <si>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</si>
  <si>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</si>
  <si>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</si>
  <si>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</si>
  <si>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</si>
  <si>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</si>
  <si>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</si>
  <si>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</si>
  <si>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</si>
  <si>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</si>
  <si>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</si>
  <si>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</si>
  <si>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</si>
  <si>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</si>
  <si>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</si>
  <si>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</si>
  <si>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</si>
  <si>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</si>
  <si>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</si>
  <si>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</si>
  <si>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</si>
  <si>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</si>
  <si>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</si>
  <si>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</si>
  <si>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</si>
  <si>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</si>
  <si>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</si>
  <si>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</si>
  <si>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</si>
  <si>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</si>
  <si>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</si>
  <si>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</si>
  <si>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</si>
  <si>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</si>
  <si>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</si>
  <si>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</si>
  <si>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</si>
  <si>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</si>
  <si>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</si>
  <si>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</si>
  <si>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</si>
  <si>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</si>
  <si>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</si>
  <si>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</si>
  <si>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</si>
  <si>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</si>
  <si>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</si>
  <si>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</si>
  <si>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</si>
  <si>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</si>
  <si>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</si>
  <si>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</si>
  <si>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</si>
  <si>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</si>
  <si>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</si>
  <si>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</si>
  <si>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</si>
  <si>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</si>
  <si>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</si>
  <si>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</si>
  <si>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</si>
  <si>
    <t>,</t>
  </si>
  <si>
    <t>28 veeb.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</si>
</sst>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226">
      <selection activeCell="H244" sqref="H244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39507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41806948</v>
      </c>
      <c r="H11" s="30">
        <f>H12+H24+H44+H100</f>
        <v>10044607.76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11600000</v>
      </c>
      <c r="H12" s="34">
        <f>SUM(H13:H23)</f>
        <v>2323207.22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9000000</v>
      </c>
      <c r="H13" s="38">
        <v>2168601.22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2600000</v>
      </c>
      <c r="H14" s="38">
        <v>154606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1055200</v>
      </c>
      <c r="H24" s="34">
        <f>H25+H26</f>
        <v>88161.55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95500</v>
      </c>
      <c r="H25" s="50">
        <v>20005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959700</v>
      </c>
      <c r="H26" s="54">
        <f>SUM(H27:H43)</f>
        <v>68156.55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26349.97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3265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5549.57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1384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10517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/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21091.01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7270448</v>
      </c>
      <c r="H44" s="34">
        <f>H45+H68+H88</f>
        <v>1652140.2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2123392</v>
      </c>
      <c r="H45" s="60">
        <f>H46+H47+H66</f>
        <v>5490.2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/>
      <c r="H46" s="65"/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2123392</v>
      </c>
      <c r="H47" s="67">
        <f>H48+H63+H64+H65</f>
        <v>5490.2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44269</v>
      </c>
      <c r="H48" s="67">
        <f>SUM(H49:H62)+H67</f>
        <v>1490.2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/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/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1490.2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44269</v>
      </c>
      <c r="H55" s="38"/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3000</v>
      </c>
      <c r="H63" s="38">
        <v>4000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2076123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2053300</v>
      </c>
      <c r="H68" s="78">
        <f>H69+H70+H86</f>
        <v>1026650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2053300</v>
      </c>
      <c r="H70" s="67">
        <f>H71+H83+H84+H85</f>
        <v>1026650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2053300</v>
      </c>
      <c r="H71" s="67">
        <f>SUM(H72:H82)+H87</f>
        <v>1026650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/>
      <c r="H72" s="80"/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2053300</v>
      </c>
      <c r="H75" s="80">
        <v>1026650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/>
      <c r="H85" s="38"/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3093756</v>
      </c>
      <c r="H88" s="78">
        <f>H89+H90+H99</f>
        <v>620000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3093756</v>
      </c>
      <c r="H90" s="67">
        <f>H91+H96+H97+H98</f>
        <v>620000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3093756</v>
      </c>
      <c r="H91" s="86">
        <f>H92+H95</f>
        <v>620000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3093756</v>
      </c>
      <c r="H92" s="86">
        <f>SUM(H93:H94)</f>
        <v>620000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3093756</v>
      </c>
      <c r="H94" s="38">
        <v>620000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21881300</v>
      </c>
      <c r="H100" s="34">
        <f>H101+H108+H122</f>
        <v>5981098.79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875000</v>
      </c>
      <c r="H101" s="78">
        <f>SUM(H102:H107)</f>
        <v>50500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50500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/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v>20960300</v>
      </c>
      <c r="H108" s="78">
        <f>SUM(H109:H114)</f>
        <v>5919013.56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14643.78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1227.78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20936300</v>
      </c>
      <c r="H114" s="67">
        <f>SUM(H115:H121)</f>
        <v>5903142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8100000</v>
      </c>
      <c r="H115" s="38">
        <v>2569648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/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12836300</v>
      </c>
      <c r="H119" s="99">
        <v>3333494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46000</v>
      </c>
      <c r="H122" s="78">
        <f>H123+H124+H125</f>
        <v>11585.23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9000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2485.23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100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51807090.19</v>
      </c>
      <c r="H126" s="109">
        <f>H127+H152+H186+H205</f>
        <v>13159636.89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6554777</v>
      </c>
      <c r="H127" s="34">
        <f>H128+H129+H139+H150</f>
        <v>1231979.01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3175630</v>
      </c>
      <c r="H128" s="113">
        <v>483043.44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1613761</v>
      </c>
      <c r="H129" s="118">
        <f>H130</f>
        <v>402183.57000000007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1613761</v>
      </c>
      <c r="H130" s="118">
        <f>SUM(H131:H138)</f>
        <v>402183.57000000007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340000</v>
      </c>
      <c r="H131" s="38">
        <v>42700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568761</v>
      </c>
      <c r="H132" s="38">
        <v>217925.95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322000</v>
      </c>
      <c r="H134" s="38">
        <v>79087.1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140000</v>
      </c>
      <c r="H135" s="38">
        <v>16324.52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243000</v>
      </c>
      <c r="H136" s="38">
        <v>46146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/>
      <c r="H137" s="38"/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995000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>
        <v>900000</v>
      </c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/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770386</v>
      </c>
      <c r="H150" s="38">
        <v>346752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33171534.189999998</v>
      </c>
      <c r="H152" s="109">
        <f>H153+H162</f>
        <v>6650130.39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17437862</v>
      </c>
      <c r="H153" s="137">
        <f>H154+H160+H161</f>
        <v>3517153.28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13053121</v>
      </c>
      <c r="H154" s="67">
        <f>H155+H156+H157+H158+H159</f>
        <v>2520781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113589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583660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v>1492795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203864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126873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26295</v>
      </c>
      <c r="H160" s="38">
        <v>6921.28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4358446</v>
      </c>
      <c r="H161" s="38">
        <v>989451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f>15733671+1.19</f>
        <v>15733672.19</v>
      </c>
      <c r="H162" s="143">
        <f>SUM(H163:H185)-H168</f>
        <v>3132977.11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292492.4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30948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2475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101520.15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643548.43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92991.2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647859.19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184186.08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82377.11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40068.47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80022.36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6850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180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771523.15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139845.79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107657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>
        <v>938.98</v>
      </c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485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/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950000</v>
      </c>
      <c r="H186" s="34">
        <f>H187+H199</f>
        <v>36562.41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550000</v>
      </c>
      <c r="H187" s="151">
        <f>H188+H196+H198</f>
        <v>639.15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400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400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550000</v>
      </c>
      <c r="H196" s="38">
        <v>239.15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550000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>
        <v>400000</v>
      </c>
      <c r="H199" s="158">
        <f>H200+H201+H202+H203+H204</f>
        <v>35923.26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>
        <v>34111.93</v>
      </c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>
        <v>1811.33</v>
      </c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11130779</v>
      </c>
      <c r="H205" s="34">
        <f>H206+H213+H214+H215</f>
        <v>5240965.08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11072379</v>
      </c>
      <c r="H206" s="60">
        <f>H207+H208+H209+H210+H211+H212</f>
        <v>5240965.08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5240965.08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/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>
        <v>58400</v>
      </c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-10000142.189999998</v>
      </c>
      <c r="H216" s="171">
        <f>H11-H126</f>
        <v>-3115029.130000001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10000142.189999998</v>
      </c>
      <c r="H217" s="171">
        <f>H218+H223+H228+H235+H243</f>
        <v>3115029.13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/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6000000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>
        <v>6000000</v>
      </c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-1000000</v>
      </c>
      <c r="H235" s="185">
        <f>H236+H237+H238+H239+H240+H241+H242</f>
        <v>0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>
        <v>-1000000</v>
      </c>
      <c r="H240" s="83"/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-1699857.8100000024</v>
      </c>
      <c r="H243" s="188">
        <v>-2884970.87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51807090.19</v>
      </c>
      <c r="H244" s="34">
        <f>H245+H253+H254+H258+H277+H283+H294+H301+H327+H341</f>
        <v>13159636.89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5933470.19</v>
      </c>
      <c r="H245" s="192">
        <f>SUM(H246:H252)</f>
        <v>1250526.96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521013</v>
      </c>
      <c r="H246" s="194">
        <v>128324.41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f>4352576+1.19</f>
        <v>4352577.19</v>
      </c>
      <c r="H247" s="194">
        <v>1046647.29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550000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109880</v>
      </c>
      <c r="H250" s="194">
        <v>39632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400000</v>
      </c>
      <c r="H251" s="198">
        <f>H199</f>
        <v>35923.26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25000</v>
      </c>
      <c r="H254" s="206">
        <f>SUM(H255:H257)</f>
        <v>0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10000</v>
      </c>
      <c r="H255" s="194"/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15000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11016127</v>
      </c>
      <c r="H258" s="267">
        <f>SUM(H259:H276)</f>
        <v>1016932.29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1118939</v>
      </c>
      <c r="H260" s="194">
        <v>186707.33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456900</v>
      </c>
      <c r="H262" s="194">
        <v>68005.39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1027204</v>
      </c>
      <c r="H265" s="194">
        <v>90264.3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4364000</v>
      </c>
      <c r="H266" s="194">
        <v>389280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1540043</v>
      </c>
      <c r="H273" s="194"/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311506</v>
      </c>
      <c r="H274" s="194">
        <v>35400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2197535</v>
      </c>
      <c r="H275" s="194">
        <v>247275.27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1712823</v>
      </c>
      <c r="H277" s="206">
        <f>SUM(H278:H282)</f>
        <v>93409.98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165000</v>
      </c>
      <c r="H278" s="194">
        <v>39.98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 t="s">
        <v>576</v>
      </c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224000</v>
      </c>
      <c r="H280" s="194"/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873850</v>
      </c>
      <c r="H281" s="194"/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449973</v>
      </c>
      <c r="H282" s="203">
        <v>93370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4207131</v>
      </c>
      <c r="H283" s="192">
        <f>SUM(H284:H293)</f>
        <v>691338.01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>
        <v>500000</v>
      </c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93668</v>
      </c>
      <c r="H285" s="194">
        <v>4963.9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2345930</v>
      </c>
      <c r="H286" s="194">
        <v>270000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280000</v>
      </c>
      <c r="H287" s="194">
        <v>64504.11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615533</v>
      </c>
      <c r="H289" s="194">
        <v>345880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5990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336000</v>
      </c>
      <c r="H291" s="194"/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5824337</v>
      </c>
      <c r="H294" s="192">
        <f>SUM(H295:H300)</f>
        <v>3507151.67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5824337</v>
      </c>
      <c r="H296" s="194">
        <v>3507151.67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5852959</v>
      </c>
      <c r="H301" s="192">
        <f>SUM(H302:H326)</f>
        <v>1324427.1400000001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173000</v>
      </c>
      <c r="H306" s="194">
        <v>47175.8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>
        <v>15828</v>
      </c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1474810</v>
      </c>
      <c r="H311" s="194">
        <v>243678.88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1557350</v>
      </c>
      <c r="H312" s="194">
        <v>318243.71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1314484</v>
      </c>
      <c r="H313" s="194">
        <v>169605.79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628517</v>
      </c>
      <c r="H318" s="194">
        <v>397272.75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/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145225</v>
      </c>
      <c r="H323" s="194">
        <v>21816.94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466573</v>
      </c>
      <c r="H325" s="194">
        <v>110805.27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13963880</v>
      </c>
      <c r="H327" s="206">
        <f>SUM(H328:H340)</f>
        <v>4568783.36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5746025</v>
      </c>
      <c r="H328" s="194">
        <v>2709954.91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7548855</v>
      </c>
      <c r="H331" s="194">
        <v>1627071.17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213043.44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69000</v>
      </c>
      <c r="H338" s="194">
        <v>18713.84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3271363</v>
      </c>
      <c r="H341" s="192">
        <f>SUM(H342:H357)</f>
        <v>707067.4800000001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322000</v>
      </c>
      <c r="H344" s="194">
        <v>77787.1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324000</v>
      </c>
      <c r="H345" s="194">
        <v>108610.1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87000</v>
      </c>
      <c r="H346" s="194">
        <v>6020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610400</v>
      </c>
      <c r="H350" s="194">
        <v>93291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132126</v>
      </c>
      <c r="H351" s="194">
        <v>32310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709761</v>
      </c>
      <c r="H354" s="215">
        <v>241210.63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40000</v>
      </c>
      <c r="H355" s="194">
        <v>10600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1046076</v>
      </c>
      <c r="H356" s="194">
        <v>137238.65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6000000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>
        <v>0</v>
      </c>
      <c r="H367" s="38">
        <v>6000000</v>
      </c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1366142.19</v>
      </c>
      <c r="H370" s="239">
        <f>H371+H378+H379+H380+H381+H382+H383+H384</f>
        <v>4251113.0600000005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300142.19</v>
      </c>
      <c r="H371" s="86">
        <f>SUM(H372:H373)</f>
        <v>3185113.06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>
        <v>300142.19</v>
      </c>
      <c r="H372" s="38">
        <v>2000000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v>0</v>
      </c>
      <c r="H373" s="38">
        <v>1185113.06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25370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37630256</v>
      </c>
      <c r="H385" s="279">
        <f>H12+H24+H88+H100</f>
        <v>9012467.56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 t="s">
        <v>577</v>
      </c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-26.574738662420998</v>
      </c>
      <c r="H388" s="251">
        <f>(H216+H242)/H385*100</f>
        <v>-34.56355442349022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Vahe=-141000</v>
      </c>
      <c r="H393" s="257" t="str">
        <f>IF(ROUND(H132,2)=ROUND(H354,2),"OK",CONCATENATE("Vahe=",ROUND(H132-H354,2)))</f>
        <v>Vahe=-23284,68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2008-03-17T13:17:38Z</cp:lastPrinted>
  <dcterms:created xsi:type="dcterms:W3CDTF">2007-01-02T11:49:57Z</dcterms:created>
  <dcterms:modified xsi:type="dcterms:W3CDTF">2008-04-03T08:12:34Z</dcterms:modified>
  <cp:category/>
  <cp:version/>
  <cp:contentType/>
  <cp:contentStatus/>
</cp:coreProperties>
</file>